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<sst xmlns="http://schemas.openxmlformats.org/spreadsheetml/2006/main" count="186" uniqueCount="93">
  <si>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</si>
  <si>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</si>
  <si>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</si>
  <si>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</si>
  <si>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</si>
  <si>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</si>
  <si>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</si>
  <si>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</si>
  <si>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</si>
  <si>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</si>
  <si>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</si>
  <si>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</si>
  <si>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</si>
  <si>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</si>
  <si>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</si>
  <si>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</si>
  <si>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</si>
  <si>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</si>
  <si>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</si>
  <si>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</si>
  <si>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</si>
  <si>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</si>
  <si>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</si>
  <si>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</si>
  <si>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</si>
  <si>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</si>
  <si>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</si>
  <si>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</si>
  <si>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</si>
  <si>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</si>
  <si>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</si>
  <si>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</si>
  <si>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</si>
  <si>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</si>
  <si>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</si>
  <si>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</si>
  <si>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</si>
  <si>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</si>
  <si>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</si>
  <si>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</si>
  <si>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</si>
  <si>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</si>
  <si>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</si>
  <si>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</si>
  <si>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</si>
  <si>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</si>
  <si>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</si>
  <si>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</si>
  <si>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</si>
  <si>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</si>
  <si>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</si>
  <si>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</si>
  <si>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</si>
  <si>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</si>
  <si>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</si>
  <si>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</si>
  <si>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</si>
  <si>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</si>
  <si>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</si>
  <si>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</si>
  <si>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</si>
  <si>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</si>
  <si>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</si>
  <si>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</si>
  <si>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</si>
  <si>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</si>
  <si>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</si>
  <si>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</si>
  <si>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</si>
  <si>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</si>
  <si>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</si>
  <si>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</si>
  <si>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</si>
  <si>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</si>
  <si>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</si>
  <si>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</si>
  <si>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</si>
  <si>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</si>
  <si>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</si>
  <si>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</si>
  <si>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</si>
  <si>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</si>
  <si>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</si>
  <si>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</si>
  <si>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</si>
  <si>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</si>
  <si>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</si>
  <si>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</si>
  <si>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</si>
  <si>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10.04.2017</t>
  </si>
  <si>
    <r>
      <t xml:space="preserve">станом на 10.04.2017р.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</si>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</sst>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9"/>
      <color indexed="8"/>
      <name val="Times New Roman"/>
      <family val="0"/>
    </font>
    <font>
      <sz val="7.3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 val="autoZero"/>
        <c:auto val="0"/>
        <c:lblOffset val="100"/>
        <c:tickLblSkip val="1"/>
        <c:noMultiLvlLbl val="0"/>
      </c:catAx>
      <c:valAx>
        <c:axId val="631638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182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 val="autoZero"/>
        <c:auto val="0"/>
        <c:lblOffset val="100"/>
        <c:tickLblSkip val="1"/>
        <c:noMultiLvlLbl val="0"/>
      </c:catAx>
      <c:valAx>
        <c:axId val="159942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60329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 val="autoZero"/>
        <c:auto val="0"/>
        <c:lblOffset val="100"/>
        <c:tickLblSkip val="1"/>
        <c:noMultiLvlLbl val="0"/>
      </c:catAx>
      <c:valAx>
        <c:axId val="204639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7303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9958102"/>
        <c:axId val="46969735"/>
      </c:lineChart>
      <c:catAx>
        <c:axId val="499581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69735"/>
        <c:crosses val="autoZero"/>
        <c:auto val="0"/>
        <c:lblOffset val="100"/>
        <c:tickLblSkip val="1"/>
        <c:noMultiLvlLbl val="0"/>
      </c:catAx>
      <c:valAx>
        <c:axId val="4696973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95810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0074432"/>
        <c:axId val="46452161"/>
      </c:bar3D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74432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5416266"/>
        <c:axId val="4528667"/>
      </c:bar3D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16266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33 902,6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83 086,7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82 514,6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0">
        <row r="79">
          <cell r="F79">
            <v>4</v>
          </cell>
        </row>
      </sheetData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84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42826</v>
      </c>
      <c r="S31" s="144">
        <f>'[2]березень'!$D$97</f>
        <v>1399.2856000000002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42826</v>
      </c>
      <c r="S41" s="143">
        <v>114548.88999999997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zoomScalePageLayoutView="0" workbookViewId="0" topLeftCell="F1">
      <selection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87</v>
      </c>
      <c r="S1" s="120"/>
      <c r="T1" s="120"/>
      <c r="U1" s="120"/>
      <c r="V1" s="120"/>
      <c r="W1" s="121"/>
    </row>
    <row r="2" spans="1:23" ht="1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90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0" ref="M4:M22">N4-B4-C4-F4-G4-H4-I4-J4-K4-L4</f>
        <v>15.099999999999909</v>
      </c>
      <c r="N4" s="69">
        <v>4693</v>
      </c>
      <c r="O4" s="69">
        <v>4700</v>
      </c>
      <c r="P4" s="3">
        <f aca="true" t="shared" si="1" ref="P4:P22">N4/O4</f>
        <v>0.9985106382978723</v>
      </c>
      <c r="Q4" s="2">
        <f>AVERAGE(N4:N8)</f>
        <v>5494.714</v>
      </c>
      <c r="R4" s="71">
        <v>124.5</v>
      </c>
      <c r="S4" s="72">
        <v>0</v>
      </c>
      <c r="T4" s="73">
        <v>0</v>
      </c>
      <c r="U4" s="130">
        <v>0</v>
      </c>
      <c r="V4" s="131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>C5-E5</f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0"/>
        <v>12.539999999999964</v>
      </c>
      <c r="N5" s="69">
        <v>3885.04</v>
      </c>
      <c r="O5" s="69">
        <v>3500</v>
      </c>
      <c r="P5" s="3">
        <f t="shared" si="1"/>
        <v>1.1100114285714286</v>
      </c>
      <c r="Q5" s="2">
        <v>5494.7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2" ref="W5:W22">R5+S5+U5+T5+V5</f>
        <v>0</v>
      </c>
    </row>
    <row r="6" spans="1:23" ht="12.75">
      <c r="A6" s="10">
        <v>42830</v>
      </c>
      <c r="B6" s="69">
        <v>1837.1</v>
      </c>
      <c r="C6" s="69">
        <v>99.6</v>
      </c>
      <c r="D6" s="113">
        <f>C6-E6</f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0"/>
        <v>9.250000000000227</v>
      </c>
      <c r="N6" s="69">
        <v>3102.35</v>
      </c>
      <c r="O6" s="69">
        <v>4500</v>
      </c>
      <c r="P6" s="3">
        <f t="shared" si="1"/>
        <v>0.6894111111111111</v>
      </c>
      <c r="Q6" s="2">
        <v>5494.7</v>
      </c>
      <c r="R6" s="77">
        <v>0</v>
      </c>
      <c r="S6" s="78">
        <v>0</v>
      </c>
      <c r="T6" s="79">
        <v>50</v>
      </c>
      <c r="U6" s="134">
        <v>0</v>
      </c>
      <c r="V6" s="135"/>
      <c r="W6" s="74">
        <f t="shared" si="2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>C7-E7</f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0"/>
        <v>-8.55000000000014</v>
      </c>
      <c r="N7" s="69">
        <v>6541.45</v>
      </c>
      <c r="O7" s="69">
        <v>4800</v>
      </c>
      <c r="P7" s="3">
        <f t="shared" si="1"/>
        <v>1.3628020833333332</v>
      </c>
      <c r="Q7" s="2">
        <v>5494.7</v>
      </c>
      <c r="R7" s="77">
        <v>0</v>
      </c>
      <c r="S7" s="78">
        <v>0</v>
      </c>
      <c r="T7" s="79">
        <v>50</v>
      </c>
      <c r="U7" s="134">
        <v>0</v>
      </c>
      <c r="V7" s="135"/>
      <c r="W7" s="74">
        <f t="shared" si="2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>C8-E8</f>
        <v>7.400000000000006</v>
      </c>
      <c r="E8" s="80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0"/>
        <v>17.37999999999954</v>
      </c>
      <c r="N8" s="69">
        <v>9251.73</v>
      </c>
      <c r="O8" s="69">
        <v>7500</v>
      </c>
      <c r="P8" s="3">
        <f t="shared" si="1"/>
        <v>1.2335639999999999</v>
      </c>
      <c r="Q8" s="2">
        <v>5494.7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2"/>
        <v>0</v>
      </c>
    </row>
    <row r="9" spans="1:23" ht="12.75">
      <c r="A9" s="10">
        <v>42835</v>
      </c>
      <c r="B9" s="69"/>
      <c r="C9" s="80"/>
      <c r="D9" s="80"/>
      <c r="E9" s="80"/>
      <c r="F9" s="85"/>
      <c r="G9" s="89"/>
      <c r="H9" s="69"/>
      <c r="I9" s="85"/>
      <c r="J9" s="85"/>
      <c r="K9" s="85"/>
      <c r="L9" s="85"/>
      <c r="M9" s="69">
        <f t="shared" si="0"/>
        <v>0</v>
      </c>
      <c r="N9" s="69"/>
      <c r="O9" s="69">
        <v>3400</v>
      </c>
      <c r="P9" s="3">
        <f t="shared" si="1"/>
        <v>0</v>
      </c>
      <c r="Q9" s="2">
        <v>5494.7</v>
      </c>
      <c r="R9" s="77"/>
      <c r="S9" s="78"/>
      <c r="T9" s="76"/>
      <c r="U9" s="132"/>
      <c r="V9" s="133"/>
      <c r="W9" s="74">
        <f t="shared" si="2"/>
        <v>0</v>
      </c>
    </row>
    <row r="10" spans="1:23" ht="12.75">
      <c r="A10" s="10">
        <v>42836</v>
      </c>
      <c r="B10" s="69"/>
      <c r="C10" s="80"/>
      <c r="D10" s="80"/>
      <c r="E10" s="80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5200</v>
      </c>
      <c r="P10" s="3">
        <f t="shared" si="1"/>
        <v>0</v>
      </c>
      <c r="Q10" s="2">
        <v>5494.7</v>
      </c>
      <c r="R10" s="77"/>
      <c r="S10" s="78"/>
      <c r="T10" s="76"/>
      <c r="U10" s="132"/>
      <c r="V10" s="133"/>
      <c r="W10" s="74">
        <f>R10+S10+U10+T10+V10</f>
        <v>0</v>
      </c>
    </row>
    <row r="11" spans="1:23" ht="12.75">
      <c r="A11" s="10">
        <v>42837</v>
      </c>
      <c r="B11" s="69"/>
      <c r="C11" s="80"/>
      <c r="D11" s="80"/>
      <c r="E11" s="80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4800</v>
      </c>
      <c r="P11" s="3">
        <f t="shared" si="1"/>
        <v>0</v>
      </c>
      <c r="Q11" s="2">
        <v>5494.7</v>
      </c>
      <c r="R11" s="75"/>
      <c r="S11" s="69"/>
      <c r="T11" s="76"/>
      <c r="U11" s="132"/>
      <c r="V11" s="133"/>
      <c r="W11" s="74">
        <f t="shared" si="2"/>
        <v>0</v>
      </c>
    </row>
    <row r="12" spans="1:23" ht="12.75">
      <c r="A12" s="10">
        <v>42838</v>
      </c>
      <c r="B12" s="84"/>
      <c r="C12" s="80"/>
      <c r="D12" s="80"/>
      <c r="E12" s="80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4000</v>
      </c>
      <c r="P12" s="3">
        <f t="shared" si="1"/>
        <v>0</v>
      </c>
      <c r="Q12" s="2">
        <v>5494.7</v>
      </c>
      <c r="R12" s="75"/>
      <c r="S12" s="69"/>
      <c r="T12" s="76"/>
      <c r="U12" s="132"/>
      <c r="V12" s="133"/>
      <c r="W12" s="74">
        <f t="shared" si="2"/>
        <v>0</v>
      </c>
    </row>
    <row r="13" spans="1:23" ht="12.75">
      <c r="A13" s="10">
        <v>42839</v>
      </c>
      <c r="B13" s="69"/>
      <c r="C13" s="80"/>
      <c r="D13" s="80"/>
      <c r="E13" s="80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6500</v>
      </c>
      <c r="P13" s="3">
        <f t="shared" si="1"/>
        <v>0</v>
      </c>
      <c r="Q13" s="2">
        <v>5494.7</v>
      </c>
      <c r="R13" s="75"/>
      <c r="S13" s="69"/>
      <c r="T13" s="76"/>
      <c r="U13" s="132"/>
      <c r="V13" s="133"/>
      <c r="W13" s="74">
        <f t="shared" si="2"/>
        <v>0</v>
      </c>
    </row>
    <row r="14" spans="1:23" ht="12.75">
      <c r="A14" s="10">
        <v>42843</v>
      </c>
      <c r="B14" s="69"/>
      <c r="C14" s="80"/>
      <c r="D14" s="80"/>
      <c r="E14" s="80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5000</v>
      </c>
      <c r="P14" s="3">
        <f t="shared" si="1"/>
        <v>0</v>
      </c>
      <c r="Q14" s="2">
        <v>5494.7</v>
      </c>
      <c r="R14" s="75"/>
      <c r="S14" s="69"/>
      <c r="T14" s="80"/>
      <c r="U14" s="132"/>
      <c r="V14" s="133"/>
      <c r="W14" s="74">
        <f t="shared" si="2"/>
        <v>0</v>
      </c>
    </row>
    <row r="15" spans="1:23" ht="12.75">
      <c r="A15" s="10">
        <v>42844</v>
      </c>
      <c r="B15" s="69"/>
      <c r="C15" s="69"/>
      <c r="D15" s="69"/>
      <c r="E15" s="69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6500</v>
      </c>
      <c r="P15" s="3">
        <f>N15/O15</f>
        <v>0</v>
      </c>
      <c r="Q15" s="2">
        <v>5494.7</v>
      </c>
      <c r="R15" s="75"/>
      <c r="S15" s="69"/>
      <c r="T15" s="80"/>
      <c r="U15" s="132"/>
      <c r="V15" s="133"/>
      <c r="W15" s="74">
        <f t="shared" si="2"/>
        <v>0</v>
      </c>
    </row>
    <row r="16" spans="1:23" ht="12.75">
      <c r="A16" s="10">
        <v>42845</v>
      </c>
      <c r="B16" s="69"/>
      <c r="C16" s="80"/>
      <c r="D16" s="80"/>
      <c r="E16" s="80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3600</v>
      </c>
      <c r="P16" s="3">
        <f t="shared" si="1"/>
        <v>0</v>
      </c>
      <c r="Q16" s="2">
        <v>5494.7</v>
      </c>
      <c r="R16" s="75"/>
      <c r="S16" s="69"/>
      <c r="T16" s="80"/>
      <c r="U16" s="132"/>
      <c r="V16" s="133"/>
      <c r="W16" s="74">
        <f t="shared" si="2"/>
        <v>0</v>
      </c>
    </row>
    <row r="17" spans="1:23" ht="12.75">
      <c r="A17" s="10">
        <v>42846</v>
      </c>
      <c r="B17" s="69"/>
      <c r="C17" s="80"/>
      <c r="D17" s="80"/>
      <c r="E17" s="80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4700</v>
      </c>
      <c r="P17" s="3">
        <f t="shared" si="1"/>
        <v>0</v>
      </c>
      <c r="Q17" s="2">
        <v>5494.7</v>
      </c>
      <c r="R17" s="75"/>
      <c r="S17" s="69"/>
      <c r="T17" s="80"/>
      <c r="U17" s="132"/>
      <c r="V17" s="133"/>
      <c r="W17" s="74">
        <f t="shared" si="2"/>
        <v>0</v>
      </c>
    </row>
    <row r="18" spans="1:23" ht="12.75">
      <c r="A18" s="10">
        <v>42849</v>
      </c>
      <c r="B18" s="69"/>
      <c r="C18" s="80"/>
      <c r="D18" s="80"/>
      <c r="E18" s="80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3500</v>
      </c>
      <c r="P18" s="3">
        <f>N18/O18</f>
        <v>0</v>
      </c>
      <c r="Q18" s="2">
        <v>5494.7</v>
      </c>
      <c r="R18" s="75"/>
      <c r="S18" s="69"/>
      <c r="T18" s="76"/>
      <c r="U18" s="132"/>
      <c r="V18" s="133"/>
      <c r="W18" s="74">
        <f t="shared" si="2"/>
        <v>0</v>
      </c>
    </row>
    <row r="19" spans="1:23" ht="12.75">
      <c r="A19" s="10">
        <v>42850</v>
      </c>
      <c r="B19" s="69"/>
      <c r="C19" s="80"/>
      <c r="D19" s="80"/>
      <c r="E19" s="80"/>
      <c r="F19" s="85"/>
      <c r="G19" s="85"/>
      <c r="H19" s="69"/>
      <c r="I19" s="85"/>
      <c r="J19" s="85"/>
      <c r="K19" s="85"/>
      <c r="L19" s="85"/>
      <c r="M19" s="69">
        <f t="shared" si="0"/>
        <v>0</v>
      </c>
      <c r="N19" s="69"/>
      <c r="O19" s="69">
        <v>3600</v>
      </c>
      <c r="P19" s="3">
        <f t="shared" si="1"/>
        <v>0</v>
      </c>
      <c r="Q19" s="2">
        <v>5494.7</v>
      </c>
      <c r="R19" s="75"/>
      <c r="S19" s="69"/>
      <c r="T19" s="76"/>
      <c r="U19" s="132"/>
      <c r="V19" s="133"/>
      <c r="W19" s="74">
        <f t="shared" si="2"/>
        <v>0</v>
      </c>
    </row>
    <row r="20" spans="1:23" ht="12.75">
      <c r="A20" s="10">
        <v>42851</v>
      </c>
      <c r="B20" s="69"/>
      <c r="C20" s="80"/>
      <c r="D20" s="80"/>
      <c r="E20" s="80"/>
      <c r="F20" s="85"/>
      <c r="G20" s="69"/>
      <c r="H20" s="69"/>
      <c r="I20" s="85"/>
      <c r="J20" s="85"/>
      <c r="K20" s="85"/>
      <c r="L20" s="85"/>
      <c r="M20" s="69">
        <f t="shared" si="0"/>
        <v>0</v>
      </c>
      <c r="N20" s="69"/>
      <c r="O20" s="69">
        <v>8060</v>
      </c>
      <c r="P20" s="3">
        <f t="shared" si="1"/>
        <v>0</v>
      </c>
      <c r="Q20" s="2">
        <v>5494.7</v>
      </c>
      <c r="R20" s="75"/>
      <c r="S20" s="69"/>
      <c r="T20" s="76"/>
      <c r="U20" s="132"/>
      <c r="V20" s="133"/>
      <c r="W20" s="74">
        <f t="shared" si="2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10500</v>
      </c>
      <c r="P21" s="3">
        <f t="shared" si="1"/>
        <v>0</v>
      </c>
      <c r="Q21" s="2">
        <v>5494.7</v>
      </c>
      <c r="R21" s="81"/>
      <c r="S21" s="80"/>
      <c r="T21" s="76"/>
      <c r="U21" s="132"/>
      <c r="V21" s="133"/>
      <c r="W21" s="74">
        <f t="shared" si="2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16264.8</v>
      </c>
      <c r="P22" s="3">
        <f t="shared" si="1"/>
        <v>0</v>
      </c>
      <c r="Q22" s="2">
        <v>5494.7</v>
      </c>
      <c r="R22" s="81"/>
      <c r="S22" s="80"/>
      <c r="T22" s="76"/>
      <c r="U22" s="132"/>
      <c r="V22" s="133"/>
      <c r="W22" s="74">
        <f t="shared" si="2"/>
        <v>0</v>
      </c>
    </row>
    <row r="23" spans="1:23" ht="13.5" thickBot="1">
      <c r="A23" s="90" t="s">
        <v>28</v>
      </c>
      <c r="B23" s="92">
        <f aca="true" t="shared" si="3" ref="B23:O23">SUM(B4:B22)</f>
        <v>17469.3</v>
      </c>
      <c r="C23" s="92">
        <f t="shared" si="3"/>
        <v>957.2</v>
      </c>
      <c r="D23" s="115">
        <f t="shared" si="3"/>
        <v>20.230000000000032</v>
      </c>
      <c r="E23" s="115">
        <f t="shared" si="3"/>
        <v>936.9699999999998</v>
      </c>
      <c r="F23" s="92">
        <f t="shared" si="3"/>
        <v>240.79999999999998</v>
      </c>
      <c r="G23" s="92">
        <f t="shared" si="3"/>
        <v>1057.5500000000002</v>
      </c>
      <c r="H23" s="92">
        <f t="shared" si="3"/>
        <v>3625.6</v>
      </c>
      <c r="I23" s="92">
        <f t="shared" si="3"/>
        <v>228.7</v>
      </c>
      <c r="J23" s="92">
        <f t="shared" si="3"/>
        <v>181.1</v>
      </c>
      <c r="K23" s="92">
        <f t="shared" si="3"/>
        <v>562.6</v>
      </c>
      <c r="L23" s="92">
        <f t="shared" si="3"/>
        <v>3105</v>
      </c>
      <c r="M23" s="91">
        <f t="shared" si="3"/>
        <v>45.7199999999995</v>
      </c>
      <c r="N23" s="91">
        <f t="shared" si="3"/>
        <v>27473.57</v>
      </c>
      <c r="O23" s="91">
        <f t="shared" si="3"/>
        <v>110624.8</v>
      </c>
      <c r="P23" s="93">
        <f>N23/O23</f>
        <v>0.24834910435996269</v>
      </c>
      <c r="Q23" s="2"/>
      <c r="R23" s="82">
        <f>SUM(R4:R22)</f>
        <v>124.5</v>
      </c>
      <c r="S23" s="82">
        <f>SUM(S4:S22)</f>
        <v>0</v>
      </c>
      <c r="T23" s="82">
        <f>SUM(T4:T22)</f>
        <v>100</v>
      </c>
      <c r="U23" s="138">
        <f>SUM(U4:U22)</f>
        <v>0</v>
      </c>
      <c r="V23" s="139"/>
      <c r="W23" s="82">
        <f>R23+S23+U23+T23+V23</f>
        <v>224.5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6" t="s">
        <v>33</v>
      </c>
      <c r="S26" s="136"/>
      <c r="T26" s="136"/>
      <c r="U26" s="136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29</v>
      </c>
      <c r="S27" s="140"/>
      <c r="T27" s="140"/>
      <c r="U27" s="14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>
        <v>42835</v>
      </c>
      <c r="S28" s="144">
        <v>962.33191</v>
      </c>
      <c r="T28" s="144"/>
      <c r="U28" s="14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/>
      <c r="S29" s="144"/>
      <c r="T29" s="144"/>
      <c r="U29" s="14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6" t="s">
        <v>30</v>
      </c>
      <c r="S36" s="136"/>
      <c r="T36" s="136"/>
      <c r="U36" s="136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7" t="s">
        <v>31</v>
      </c>
      <c r="S37" s="137"/>
      <c r="T37" s="137"/>
      <c r="U37" s="13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>
        <v>42835</v>
      </c>
      <c r="S38" s="143">
        <v>104120.65949999997</v>
      </c>
      <c r="T38" s="143"/>
      <c r="U38" s="14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2"/>
      <c r="S39" s="143"/>
      <c r="T39" s="143"/>
      <c r="U39" s="14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91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92</v>
      </c>
      <c r="P27" s="163"/>
    </row>
    <row r="28" spans="1:16" ht="30.75" customHeight="1">
      <c r="A28" s="153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квітень!S38</f>
        <v>104120.65949999997</v>
      </c>
      <c r="B29" s="49">
        <v>8430</v>
      </c>
      <c r="C29" s="49">
        <v>291.67</v>
      </c>
      <c r="D29" s="49">
        <v>0</v>
      </c>
      <c r="E29" s="49">
        <v>0.11</v>
      </c>
      <c r="F29" s="49">
        <v>8500</v>
      </c>
      <c r="G29" s="49">
        <v>1314.24</v>
      </c>
      <c r="H29" s="49">
        <v>4</v>
      </c>
      <c r="I29" s="49">
        <f>'[2]квітень'!$F$79</f>
        <v>4</v>
      </c>
      <c r="J29" s="49"/>
      <c r="K29" s="49"/>
      <c r="L29" s="63">
        <f>H29+F29+D29+J29+B29</f>
        <v>16934</v>
      </c>
      <c r="M29" s="50">
        <f>C29+E29+G29+I29</f>
        <v>1610.02</v>
      </c>
      <c r="N29" s="51">
        <f>M29-L29</f>
        <v>-15323.98</v>
      </c>
      <c r="O29" s="164">
        <f>квітень!S28</f>
        <v>962.33191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179656.69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44375.75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59022.21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5454.76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28591.02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7807.559999999984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334902.55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0.11</v>
      </c>
    </row>
    <row r="60" spans="1:3" ht="12.75">
      <c r="A60" s="83" t="s">
        <v>55</v>
      </c>
      <c r="B60" s="9">
        <f>F29</f>
        <v>8500</v>
      </c>
      <c r="C60" s="9">
        <f>G29</f>
        <v>1314.24</v>
      </c>
    </row>
    <row r="61" spans="1:3" ht="25.5">
      <c r="A61" s="83" t="s">
        <v>56</v>
      </c>
      <c r="B61" s="9">
        <f>H29</f>
        <v>4</v>
      </c>
      <c r="C61" s="9">
        <f>I29</f>
        <v>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2017-04-10T12:28:01Z</cp:lastPrinted>
  <dcterms:created xsi:type="dcterms:W3CDTF">2006-11-30T08:16:02Z</dcterms:created>
  <dcterms:modified xsi:type="dcterms:W3CDTF">2017-04-10T12:29:12Z</dcterms:modified>
  <cp:category/>
  <cp:version/>
  <cp:contentType/>
  <cp:contentStatus/>
</cp:coreProperties>
</file>